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3"/>
  </bookViews>
  <sheets>
    <sheet name="Лист3 (2)" sheetId="4" r:id="rId1"/>
    <sheet name="Лист3 (3)" sheetId="5" r:id="rId2"/>
    <sheet name="Лист3 (4)" sheetId="6" r:id="rId3"/>
    <sheet name="Лист3 (5)" sheetId="7" r:id="rId4"/>
  </sheets>
  <definedNames>
    <definedName name="_xlnm.Print_Area" localSheetId="0">'Лист3 (2)'!$A$1:$F$58</definedName>
    <definedName name="_xlnm.Print_Area" localSheetId="1">'Лист3 (3)'!$A$1:$F$58</definedName>
    <definedName name="_xlnm.Print_Area" localSheetId="2">'Лист3 (4)'!$A$1:$F$48</definedName>
    <definedName name="_xlnm.Print_Area" localSheetId="3">'Лист3 (5)'!$A$1:$F$48</definedName>
  </definedNames>
  <calcPr calcId="125725"/>
</workbook>
</file>

<file path=xl/calcChain.xml><?xml version="1.0" encoding="utf-8"?>
<calcChain xmlns="http://schemas.openxmlformats.org/spreadsheetml/2006/main">
  <c r="E19" i="7"/>
  <c r="F40" s="1"/>
  <c r="G40" s="1"/>
  <c r="S17"/>
  <c r="E17"/>
  <c r="F38" s="1"/>
  <c r="G38" s="1"/>
  <c r="S16"/>
  <c r="S15"/>
  <c r="S18" s="1"/>
  <c r="E15"/>
  <c r="F39" s="1"/>
  <c r="G39" s="1"/>
  <c r="U14"/>
  <c r="U18" s="1"/>
  <c r="S14"/>
  <c r="B12"/>
  <c r="B13" s="1"/>
  <c r="AA11"/>
  <c r="E8"/>
  <c r="G40" i="6"/>
  <c r="B33"/>
  <c r="E19"/>
  <c r="F40" s="1"/>
  <c r="S17"/>
  <c r="E17"/>
  <c r="F38" s="1"/>
  <c r="G38" s="1"/>
  <c r="S16"/>
  <c r="S15"/>
  <c r="E15"/>
  <c r="F39" s="1"/>
  <c r="G39" s="1"/>
  <c r="U14"/>
  <c r="U18" s="1"/>
  <c r="S14"/>
  <c r="B12"/>
  <c r="B13" s="1"/>
  <c r="F36" s="1"/>
  <c r="G36" s="1"/>
  <c r="AA11"/>
  <c r="E8"/>
  <c r="B43" i="5"/>
  <c r="E19"/>
  <c r="F50" s="1"/>
  <c r="S17"/>
  <c r="E17"/>
  <c r="F48" s="1"/>
  <c r="S16"/>
  <c r="S15"/>
  <c r="E15"/>
  <c r="F49" s="1"/>
  <c r="U14"/>
  <c r="U18" s="1"/>
  <c r="S14"/>
  <c r="S18" s="1"/>
  <c r="B12"/>
  <c r="B13" s="1"/>
  <c r="F46" s="1"/>
  <c r="AA11"/>
  <c r="E8"/>
  <c r="F47" s="1"/>
  <c r="B43" i="4"/>
  <c r="E19"/>
  <c r="F50" s="1"/>
  <c r="S17"/>
  <c r="E17"/>
  <c r="F48" s="1"/>
  <c r="G48" s="1"/>
  <c r="S16"/>
  <c r="S15"/>
  <c r="E15"/>
  <c r="F49" s="1"/>
  <c r="U14"/>
  <c r="U18" s="1"/>
  <c r="S14"/>
  <c r="B12"/>
  <c r="B13" s="1"/>
  <c r="F46" s="1"/>
  <c r="AA11"/>
  <c r="E8"/>
  <c r="S18" l="1"/>
  <c r="S18" i="6"/>
  <c r="F47" i="4"/>
  <c r="F51" s="1"/>
  <c r="C12" i="7"/>
  <c r="C13" s="1"/>
  <c r="E12"/>
  <c r="E13" s="1"/>
  <c r="G37"/>
  <c r="G36"/>
  <c r="F37" i="6"/>
  <c r="G37" s="1"/>
  <c r="C12"/>
  <c r="C13" s="1"/>
  <c r="E12"/>
  <c r="E13" s="1"/>
  <c r="F41"/>
  <c r="G41" s="1"/>
  <c r="F51" i="5"/>
  <c r="C12"/>
  <c r="D12" s="1"/>
  <c r="D13" s="1"/>
  <c r="E12"/>
  <c r="E13" s="1"/>
  <c r="G47" i="4"/>
  <c r="G51" s="1"/>
  <c r="G49"/>
  <c r="C12"/>
  <c r="E12"/>
  <c r="E13" s="1"/>
  <c r="D12" i="7" l="1"/>
  <c r="D13" s="1"/>
  <c r="F41"/>
  <c r="G41" s="1"/>
  <c r="D12" i="6"/>
  <c r="D13" s="1"/>
  <c r="C13" i="5"/>
  <c r="F12"/>
  <c r="F13" s="1"/>
  <c r="C13" i="4"/>
  <c r="F12"/>
  <c r="F13" s="1"/>
  <c r="D12"/>
  <c r="D13" s="1"/>
  <c r="F12" i="7" l="1"/>
  <c r="F13" s="1"/>
  <c r="F12" i="6"/>
  <c r="F13" s="1"/>
</calcChain>
</file>

<file path=xl/sharedStrings.xml><?xml version="1.0" encoding="utf-8"?>
<sst xmlns="http://schemas.openxmlformats.org/spreadsheetml/2006/main" count="193" uniqueCount="47">
  <si>
    <t>Утверждаю:</t>
  </si>
  <si>
    <t>Заведующий МБДОУ "        детский сад"</t>
  </si>
  <si>
    <t>ИИ Иванова</t>
  </si>
  <si>
    <t>Калькуляция стоимости платных услуг</t>
  </si>
  <si>
    <t>за ___________________ месяц</t>
  </si>
  <si>
    <t>1) Заработная плата 60 %</t>
  </si>
  <si>
    <t>руб.</t>
  </si>
  <si>
    <t>Должность</t>
  </si>
  <si>
    <t>ставка с район. коэф.</t>
  </si>
  <si>
    <t>подоходный налог (ст.2*13%)</t>
  </si>
  <si>
    <t>Итого з/пл (ст.2-3)</t>
  </si>
  <si>
    <t>Начисления 27,1% (ст. 2*27,1%)</t>
  </si>
  <si>
    <t>Итого, руб. (ст.3+4+5)</t>
  </si>
  <si>
    <t>Педагог</t>
  </si>
  <si>
    <t>Всего</t>
  </si>
  <si>
    <t>руб</t>
  </si>
  <si>
    <t>%</t>
  </si>
  <si>
    <t xml:space="preserve">2) Общехозяйственные расходы 30,0 % </t>
  </si>
  <si>
    <t xml:space="preserve">3) Коммунальные расходы 5% </t>
  </si>
  <si>
    <t>4) Рентабельность 5%</t>
  </si>
  <si>
    <t>Стоимость за 1 занятие на 1 воспитанника</t>
  </si>
  <si>
    <t>меняем сумму желтым и все пересчитывается</t>
  </si>
  <si>
    <t>Смета платных услуг по МБДОУ "_______________детский сад"</t>
  </si>
  <si>
    <t>за платную услугу за ___________ 2018 год</t>
  </si>
  <si>
    <t>Доход</t>
  </si>
  <si>
    <t>Статья</t>
  </si>
  <si>
    <t>Наименование статьи</t>
  </si>
  <si>
    <t>Сумма, руб.</t>
  </si>
  <si>
    <t>Заработная плата</t>
  </si>
  <si>
    <t>Начисления на заработную плату</t>
  </si>
  <si>
    <t>Коммунальные расходы</t>
  </si>
  <si>
    <t>Общехозяйственные расходы</t>
  </si>
  <si>
    <t>Рентабельность</t>
  </si>
  <si>
    <t>Расходы всего</t>
  </si>
  <si>
    <t xml:space="preserve">Заведующий </t>
  </si>
  <si>
    <t>Сводная калькуляция стоимости платных услуг</t>
  </si>
  <si>
    <t>за ___________________ месяц 2019 года</t>
  </si>
  <si>
    <t>за платную услугу за ___________ 2019 год</t>
  </si>
  <si>
    <t>МБДОУ "_______________________"</t>
  </si>
  <si>
    <t>Сумма в месяц</t>
  </si>
  <si>
    <t>Директор</t>
  </si>
  <si>
    <t>МБОУ "Пычасская СОШ"_____________"</t>
  </si>
  <si>
    <t>Мазилкина Т.В.</t>
  </si>
  <si>
    <t>Смета платных услуг по МБОУ "Пычасская СОШ"</t>
  </si>
  <si>
    <t xml:space="preserve">Директор </t>
  </si>
  <si>
    <t xml:space="preserve">Т.В.Мазилкина </t>
  </si>
  <si>
    <t>за платную услугу за 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</si>
</sst>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0" xfId="0" applyNumberFormat="1" applyFont="1"/>
    <xf numFmtId="2" fontId="1" fillId="0" borderId="2" xfId="0" applyNumberFormat="1" applyFont="1" applyBorder="1" applyAlignment="1">
      <alignment wrapText="1"/>
    </xf>
    <xf numFmtId="2" fontId="1" fillId="0" borderId="2" xfId="0" applyNumberFormat="1" applyFont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Border="1"/>
    <xf numFmtId="2" fontId="1" fillId="0" borderId="2" xfId="0" applyNumberFormat="1" applyFont="1" applyBorder="1"/>
    <xf numFmtId="0" fontId="1" fillId="0" borderId="2" xfId="0" applyFont="1" applyBorder="1" applyAlignment="1"/>
    <xf numFmtId="2" fontId="1" fillId="0" borderId="2" xfId="0" applyNumberFormat="1" applyFont="1" applyBorder="1" applyAlignment="1"/>
    <xf numFmtId="2" fontId="2" fillId="0" borderId="0" xfId="0" applyNumberFormat="1" applyFont="1"/>
    <xf numFmtId="2" fontId="1" fillId="2" borderId="0" xfId="0" applyNumberFormat="1" applyFont="1" applyFill="1"/>
    <xf numFmtId="0" fontId="4" fillId="0" borderId="0" xfId="0" applyFont="1"/>
    <xf numFmtId="2" fontId="0" fillId="0" borderId="0" xfId="0" applyNumberFormat="1"/>
    <xf numFmtId="0" fontId="6" fillId="0" borderId="0" xfId="0" applyFont="1"/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54"/>
  <sheetViews>
    <sheetView topLeftCell="A7" workbookViewId="0">
      <selection activeCell="E21" sqref="E21"/>
    </sheetView>
  </sheetViews>
  <sheetFormatPr defaultRowHeight="15"/>
  <cols>
    <col min="1" max="1" width="15.7109375" customWidth="1"/>
    <col min="2" max="2" width="10.7109375" bestFit="1" customWidth="1"/>
    <col min="3" max="3" width="13.42578125" customWidth="1"/>
    <col min="4" max="4" width="12.140625" customWidth="1"/>
    <col min="5" max="5" width="13.42578125" customWidth="1"/>
    <col min="6" max="6" width="12.85546875" customWidth="1"/>
    <col min="7" max="7" width="9.5703125" bestFit="1" customWidth="1"/>
  </cols>
  <sheetData>
    <row r="1" spans="1:27" ht="19.899999999999999" customHeight="1">
      <c r="A1" s="1"/>
      <c r="B1" s="1"/>
      <c r="C1" s="1"/>
      <c r="D1" s="1"/>
      <c r="E1" s="1" t="s">
        <v>0</v>
      </c>
      <c r="F1" s="1"/>
      <c r="G1" s="2"/>
      <c r="H1" s="2"/>
      <c r="I1" s="2"/>
      <c r="J1" s="2"/>
      <c r="K1" s="2"/>
    </row>
    <row r="2" spans="1:27" ht="19.899999999999999" customHeight="1">
      <c r="A2" s="1"/>
      <c r="B2" s="1"/>
      <c r="C2" s="28" t="s">
        <v>1</v>
      </c>
      <c r="D2" s="28"/>
      <c r="E2" s="28"/>
      <c r="F2" s="28"/>
      <c r="G2" s="2"/>
      <c r="H2" s="2"/>
      <c r="I2" s="2"/>
      <c r="J2" s="2"/>
      <c r="K2" s="2"/>
    </row>
    <row r="3" spans="1:27" ht="19.899999999999999" customHeight="1">
      <c r="A3" s="1"/>
      <c r="B3" s="1"/>
      <c r="C3" s="3"/>
      <c r="D3" s="4"/>
      <c r="E3" s="4"/>
      <c r="F3" s="3" t="s">
        <v>2</v>
      </c>
      <c r="G3" s="2"/>
      <c r="H3" s="2"/>
      <c r="I3" s="2"/>
      <c r="J3" s="2"/>
      <c r="K3" s="2"/>
    </row>
    <row r="4" spans="1:27" ht="46.5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</row>
    <row r="5" spans="1:27" ht="24.75" customHeight="1">
      <c r="A5" s="29" t="s">
        <v>3</v>
      </c>
      <c r="B5" s="29"/>
      <c r="C5" s="29"/>
      <c r="D5" s="29"/>
      <c r="E5" s="29"/>
      <c r="F5" s="29"/>
      <c r="G5" s="2"/>
      <c r="H5" s="2"/>
      <c r="I5" s="2"/>
      <c r="J5" s="2"/>
      <c r="K5" s="2"/>
    </row>
    <row r="6" spans="1:27" ht="24.75" customHeight="1">
      <c r="A6" s="29" t="s">
        <v>4</v>
      </c>
      <c r="B6" s="29"/>
      <c r="C6" s="29"/>
      <c r="D6" s="29"/>
      <c r="E6" s="29"/>
      <c r="F6" s="29"/>
      <c r="G6" s="2"/>
      <c r="H6" s="2"/>
      <c r="I6" s="2"/>
      <c r="J6" s="2"/>
      <c r="K6" s="2"/>
    </row>
    <row r="7" spans="1:27" ht="15.75">
      <c r="A7" s="1"/>
      <c r="B7" s="1"/>
      <c r="C7" s="1"/>
      <c r="D7" s="1"/>
      <c r="E7" s="1"/>
      <c r="F7" s="1"/>
      <c r="G7" s="2"/>
      <c r="H7" s="2"/>
      <c r="I7" s="2"/>
      <c r="J7" s="2"/>
      <c r="K7" s="2"/>
    </row>
    <row r="8" spans="1:27" ht="15.75">
      <c r="A8" s="1" t="s">
        <v>5</v>
      </c>
      <c r="B8" s="1"/>
      <c r="C8" s="1"/>
      <c r="D8" s="1"/>
      <c r="E8" s="5">
        <f>E21*0.6</f>
        <v>960</v>
      </c>
      <c r="F8" s="1" t="s">
        <v>6</v>
      </c>
      <c r="G8" s="2"/>
      <c r="H8" s="2"/>
      <c r="I8" s="2"/>
      <c r="J8" s="2"/>
      <c r="K8" s="2"/>
    </row>
    <row r="9" spans="1:27" ht="15.75">
      <c r="A9" s="1"/>
      <c r="B9" s="1"/>
      <c r="C9" s="1"/>
      <c r="D9" s="1"/>
      <c r="E9" s="1"/>
      <c r="F9" s="1"/>
      <c r="G9" s="2"/>
      <c r="H9" s="2"/>
      <c r="I9" s="2"/>
      <c r="J9" s="2"/>
      <c r="K9" s="2"/>
    </row>
    <row r="10" spans="1:27" ht="47.25">
      <c r="A10" s="6" t="s">
        <v>7</v>
      </c>
      <c r="B10" s="7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2"/>
      <c r="H10" s="2"/>
      <c r="I10" s="2"/>
      <c r="J10" s="2"/>
      <c r="K10" s="2"/>
    </row>
    <row r="11" spans="1:27" ht="15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2"/>
      <c r="H11" s="2"/>
      <c r="I11" s="2"/>
      <c r="J11" s="2"/>
      <c r="K11" s="2"/>
      <c r="Z11">
        <v>53</v>
      </c>
      <c r="AA11">
        <f>Z11*40</f>
        <v>2120</v>
      </c>
    </row>
    <row r="12" spans="1:27" ht="15.75">
      <c r="A12" s="9" t="s">
        <v>13</v>
      </c>
      <c r="B12" s="10">
        <f>0.47207*E21</f>
        <v>755.31200000000001</v>
      </c>
      <c r="C12" s="10">
        <f>ROUND(0.13*B12,0)</f>
        <v>98</v>
      </c>
      <c r="D12" s="10">
        <f>B12-C12</f>
        <v>657.31200000000001</v>
      </c>
      <c r="E12" s="10">
        <f>B12*0.271</f>
        <v>204.68955200000002</v>
      </c>
      <c r="F12" s="10">
        <f>C12+D12+E12</f>
        <v>960.00155200000006</v>
      </c>
      <c r="G12" s="2"/>
      <c r="H12" s="2"/>
      <c r="I12" s="2"/>
      <c r="J12" s="2"/>
      <c r="K12" s="2"/>
    </row>
    <row r="13" spans="1:27" ht="15.75">
      <c r="A13" s="11" t="s">
        <v>14</v>
      </c>
      <c r="B13" s="12">
        <f>SUM(B12:B12)</f>
        <v>755.31200000000001</v>
      </c>
      <c r="C13" s="12">
        <f>SUM(C12:C12)</f>
        <v>98</v>
      </c>
      <c r="D13" s="12">
        <f>SUM(D12:D12)</f>
        <v>657.31200000000001</v>
      </c>
      <c r="E13" s="12">
        <f>SUM(E12:E12)</f>
        <v>204.68955200000002</v>
      </c>
      <c r="F13" s="10">
        <f>SUM(F12:F12)</f>
        <v>960.00155200000006</v>
      </c>
      <c r="G13" s="2"/>
      <c r="H13" s="13"/>
      <c r="I13" s="2"/>
      <c r="J13" s="2"/>
      <c r="K13" s="2"/>
      <c r="S13">
        <v>40</v>
      </c>
      <c r="T13" t="s">
        <v>15</v>
      </c>
      <c r="U13">
        <v>100</v>
      </c>
      <c r="V13" t="s">
        <v>16</v>
      </c>
    </row>
    <row r="14" spans="1:27" ht="15.7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S14">
        <f>S13*0.6</f>
        <v>24</v>
      </c>
      <c r="T14" t="s">
        <v>15</v>
      </c>
      <c r="U14">
        <f>60</f>
        <v>60</v>
      </c>
      <c r="V14" t="s">
        <v>16</v>
      </c>
    </row>
    <row r="15" spans="1:27" ht="15.75">
      <c r="A15" s="1" t="s">
        <v>17</v>
      </c>
      <c r="B15" s="1"/>
      <c r="C15" s="1"/>
      <c r="D15" s="1"/>
      <c r="E15" s="5">
        <f>E21*0.3</f>
        <v>480</v>
      </c>
      <c r="F15" s="1" t="s">
        <v>6</v>
      </c>
      <c r="G15" s="2"/>
      <c r="H15" s="2"/>
      <c r="I15" s="2"/>
      <c r="J15" s="2"/>
      <c r="K15" s="2"/>
      <c r="S15">
        <f>S13*U15/U13</f>
        <v>12</v>
      </c>
      <c r="T15" t="s">
        <v>15</v>
      </c>
      <c r="U15">
        <v>30</v>
      </c>
      <c r="V15" t="s">
        <v>16</v>
      </c>
    </row>
    <row r="16" spans="1:27" ht="15.75">
      <c r="A16" s="1"/>
      <c r="B16" s="1"/>
      <c r="C16" s="1"/>
      <c r="D16" s="1"/>
      <c r="E16" s="5"/>
      <c r="F16" s="1"/>
      <c r="G16" s="2"/>
      <c r="H16" s="2"/>
      <c r="I16" s="2"/>
      <c r="J16" s="2"/>
      <c r="K16" s="2"/>
      <c r="S16">
        <f>U16*S13/U13</f>
        <v>2</v>
      </c>
      <c r="T16" t="s">
        <v>15</v>
      </c>
      <c r="U16">
        <v>5</v>
      </c>
      <c r="V16" t="s">
        <v>16</v>
      </c>
    </row>
    <row r="17" spans="1:22" ht="15.75">
      <c r="A17" s="1" t="s">
        <v>18</v>
      </c>
      <c r="B17" s="1"/>
      <c r="C17" s="1"/>
      <c r="D17" s="1"/>
      <c r="E17" s="5">
        <f>E21*0.05</f>
        <v>80</v>
      </c>
      <c r="F17" s="1" t="s">
        <v>6</v>
      </c>
      <c r="G17" s="2"/>
      <c r="H17" s="2"/>
      <c r="I17" s="2"/>
      <c r="J17" s="2"/>
      <c r="K17" s="2"/>
      <c r="S17">
        <f>U17*S13/U13</f>
        <v>2</v>
      </c>
      <c r="T17" t="s">
        <v>15</v>
      </c>
      <c r="U17">
        <v>5</v>
      </c>
      <c r="V17" t="s">
        <v>16</v>
      </c>
    </row>
    <row r="18" spans="1:22" ht="15.75">
      <c r="A18" s="1"/>
      <c r="B18" s="1"/>
      <c r="C18" s="1"/>
      <c r="D18" s="1"/>
      <c r="E18" s="5"/>
      <c r="F18" s="1"/>
      <c r="G18" s="2"/>
      <c r="H18" s="2"/>
      <c r="I18" s="2"/>
      <c r="J18" s="2"/>
      <c r="K18" s="2"/>
      <c r="S18">
        <f>SUM(S14:S17)</f>
        <v>40</v>
      </c>
      <c r="U18">
        <f>SUM(U14:U17)</f>
        <v>100</v>
      </c>
    </row>
    <row r="19" spans="1:22" ht="15.75">
      <c r="A19" s="1" t="s">
        <v>19</v>
      </c>
      <c r="B19" s="1"/>
      <c r="C19" s="1"/>
      <c r="D19" s="1"/>
      <c r="E19" s="5">
        <f>E21*0.05</f>
        <v>80</v>
      </c>
      <c r="F19" s="1" t="s">
        <v>6</v>
      </c>
      <c r="G19" s="2"/>
      <c r="H19" s="2"/>
      <c r="I19" s="2"/>
      <c r="J19" s="2"/>
      <c r="K19" s="2"/>
    </row>
    <row r="20" spans="1:22" ht="15.75">
      <c r="A20" s="1"/>
      <c r="B20" s="1"/>
      <c r="C20" s="1"/>
      <c r="D20" s="1"/>
      <c r="E20" s="5"/>
      <c r="F20" s="1"/>
      <c r="G20" s="2"/>
      <c r="H20" s="2"/>
      <c r="I20" s="2"/>
      <c r="J20" s="2"/>
      <c r="K20" s="2"/>
    </row>
    <row r="21" spans="1:22" ht="31.5">
      <c r="A21" s="1" t="s">
        <v>20</v>
      </c>
      <c r="B21" s="1"/>
      <c r="C21" s="1"/>
      <c r="D21" s="1"/>
      <c r="E21" s="14">
        <v>1600</v>
      </c>
      <c r="F21" s="1" t="s">
        <v>6</v>
      </c>
      <c r="G21" s="15" t="s">
        <v>21</v>
      </c>
      <c r="H21" s="15"/>
      <c r="I21" s="15"/>
      <c r="J21" s="15"/>
      <c r="K21" s="15"/>
      <c r="L21" s="15"/>
    </row>
    <row r="22" spans="1:22" ht="15.75">
      <c r="A22" s="1"/>
      <c r="B22" s="1"/>
      <c r="C22" s="1"/>
      <c r="D22" s="1"/>
      <c r="E22" s="1"/>
      <c r="F22" s="1"/>
      <c r="G22" s="2"/>
      <c r="H22" s="2"/>
      <c r="I22" s="2"/>
      <c r="J22" s="2"/>
      <c r="K22" s="2"/>
    </row>
    <row r="23" spans="1:22" ht="15.75">
      <c r="A23" s="1"/>
      <c r="B23" s="1"/>
      <c r="C23" s="1"/>
      <c r="D23" s="1"/>
      <c r="E23" s="1"/>
      <c r="F23" s="1"/>
      <c r="G23" s="2"/>
      <c r="H23" s="2"/>
      <c r="I23" s="2"/>
      <c r="J23" s="2"/>
      <c r="K23" s="2"/>
    </row>
    <row r="24" spans="1:22" ht="15.75">
      <c r="A24" s="1"/>
      <c r="B24" s="1"/>
      <c r="C24" s="1"/>
      <c r="D24" s="1"/>
      <c r="E24" s="1"/>
      <c r="F24" s="1"/>
      <c r="G24" s="2"/>
      <c r="H24" s="2"/>
      <c r="I24" s="2"/>
      <c r="J24" s="2"/>
      <c r="K24" s="2"/>
    </row>
    <row r="25" spans="1:22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2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2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O28" s="16"/>
    </row>
    <row r="29" spans="1:22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2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2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2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8.75">
      <c r="A39" s="30" t="s">
        <v>22</v>
      </c>
      <c r="B39" s="30"/>
      <c r="C39" s="30"/>
      <c r="D39" s="30"/>
      <c r="E39" s="30"/>
      <c r="F39" s="30"/>
    </row>
    <row r="40" spans="1:11" ht="18.75">
      <c r="A40" s="31" t="s">
        <v>23</v>
      </c>
      <c r="B40" s="31"/>
      <c r="C40" s="31"/>
      <c r="D40" s="31"/>
      <c r="E40" s="31"/>
      <c r="F40" s="31"/>
    </row>
    <row r="41" spans="1:11" ht="18.75">
      <c r="A41" s="17"/>
      <c r="B41" s="17"/>
      <c r="C41" s="17"/>
      <c r="D41" s="17"/>
      <c r="E41" s="17"/>
      <c r="F41" s="17"/>
    </row>
    <row r="42" spans="1:11" ht="18.75">
      <c r="A42" s="17"/>
      <c r="B42" s="17"/>
      <c r="C42" s="17"/>
      <c r="D42" s="17"/>
      <c r="E42" s="17"/>
      <c r="F42" s="17"/>
    </row>
    <row r="43" spans="1:11" ht="18.75">
      <c r="A43" s="17" t="s">
        <v>24</v>
      </c>
      <c r="B43" s="18">
        <f>E21</f>
        <v>1600</v>
      </c>
      <c r="C43" s="17" t="s">
        <v>6</v>
      </c>
      <c r="D43" s="17"/>
      <c r="E43" s="17"/>
      <c r="F43" s="17"/>
    </row>
    <row r="44" spans="1:11" ht="18.75">
      <c r="A44" s="17"/>
      <c r="B44" s="17"/>
      <c r="C44" s="17"/>
      <c r="D44" s="17"/>
      <c r="E44" s="17"/>
      <c r="F44" s="17"/>
    </row>
    <row r="45" spans="1:11" ht="37.5">
      <c r="A45" s="19" t="s">
        <v>25</v>
      </c>
      <c r="B45" s="25" t="s">
        <v>26</v>
      </c>
      <c r="C45" s="26"/>
      <c r="D45" s="26"/>
      <c r="E45" s="27"/>
      <c r="F45" s="20" t="s">
        <v>27</v>
      </c>
    </row>
    <row r="46" spans="1:11" ht="18.75">
      <c r="A46" s="19">
        <v>226</v>
      </c>
      <c r="B46" s="25" t="s">
        <v>28</v>
      </c>
      <c r="C46" s="26"/>
      <c r="D46" s="26"/>
      <c r="E46" s="27"/>
      <c r="F46" s="21">
        <f>B13</f>
        <v>755.31200000000001</v>
      </c>
      <c r="G46" s="16"/>
    </row>
    <row r="47" spans="1:11" ht="18.75">
      <c r="A47" s="19">
        <v>226</v>
      </c>
      <c r="B47" s="25" t="s">
        <v>29</v>
      </c>
      <c r="C47" s="26"/>
      <c r="D47" s="26"/>
      <c r="E47" s="27"/>
      <c r="F47" s="21">
        <f>E8-F46</f>
        <v>204.68799999999999</v>
      </c>
      <c r="G47" s="16">
        <f>F46+F47</f>
        <v>960</v>
      </c>
    </row>
    <row r="48" spans="1:11" ht="18.75">
      <c r="A48" s="19">
        <v>223</v>
      </c>
      <c r="B48" s="25" t="s">
        <v>30</v>
      </c>
      <c r="C48" s="26"/>
      <c r="D48" s="26"/>
      <c r="E48" s="27"/>
      <c r="F48" s="21">
        <f>E17</f>
        <v>80</v>
      </c>
      <c r="G48" s="16">
        <f>F48</f>
        <v>80</v>
      </c>
    </row>
    <row r="49" spans="1:7" ht="18.75">
      <c r="A49" s="19">
        <v>340</v>
      </c>
      <c r="B49" s="25" t="s">
        <v>31</v>
      </c>
      <c r="C49" s="26"/>
      <c r="D49" s="26"/>
      <c r="E49" s="27"/>
      <c r="F49" s="21">
        <f>E15</f>
        <v>480</v>
      </c>
      <c r="G49" s="16">
        <f>F49+F50</f>
        <v>560</v>
      </c>
    </row>
    <row r="50" spans="1:7" ht="18.75">
      <c r="A50" s="19">
        <v>340</v>
      </c>
      <c r="B50" s="25" t="s">
        <v>32</v>
      </c>
      <c r="C50" s="26"/>
      <c r="D50" s="26"/>
      <c r="E50" s="27"/>
      <c r="F50" s="21">
        <f>E19</f>
        <v>80</v>
      </c>
      <c r="G50" s="16"/>
    </row>
    <row r="51" spans="1:7" ht="18.75">
      <c r="A51" s="22"/>
      <c r="B51" s="25" t="s">
        <v>33</v>
      </c>
      <c r="C51" s="26"/>
      <c r="D51" s="26"/>
      <c r="E51" s="27"/>
      <c r="F51" s="21">
        <f>SUM(F46:F50)</f>
        <v>1600</v>
      </c>
      <c r="G51" s="16">
        <f>SUM(G47:G50)</f>
        <v>1600</v>
      </c>
    </row>
    <row r="52" spans="1:7" ht="18.75">
      <c r="A52" s="17"/>
      <c r="B52" s="17"/>
      <c r="C52" s="17"/>
      <c r="D52" s="17"/>
      <c r="E52" s="17"/>
      <c r="F52" s="17"/>
      <c r="G52" s="16"/>
    </row>
    <row r="53" spans="1:7" ht="18.75">
      <c r="A53" s="17" t="s">
        <v>34</v>
      </c>
      <c r="B53" s="17"/>
      <c r="C53" s="17"/>
      <c r="D53" s="17"/>
      <c r="E53" s="17"/>
      <c r="F53" s="17"/>
    </row>
    <row r="54" spans="1:7" ht="18.75">
      <c r="A54" s="17"/>
      <c r="B54" s="17"/>
      <c r="C54" s="17"/>
      <c r="D54" s="17"/>
      <c r="E54" s="17"/>
      <c r="F54" s="17"/>
    </row>
  </sheetData>
  <mergeCells count="12">
    <mergeCell ref="B51:E51"/>
    <mergeCell ref="C2:F2"/>
    <mergeCell ref="A5:F5"/>
    <mergeCell ref="A6:F6"/>
    <mergeCell ref="A39:F39"/>
    <mergeCell ref="A40:F40"/>
    <mergeCell ref="B45:E45"/>
    <mergeCell ref="B46:E46"/>
    <mergeCell ref="B47:E47"/>
    <mergeCell ref="B48:E48"/>
    <mergeCell ref="B49:E49"/>
    <mergeCell ref="B50:E50"/>
  </mergeCells>
  <pageMargins left="0.70866141732283472" right="0.70866141732283472" top="0.74803149606299213" bottom="0.74803149606299213" header="0.31496062992125984" footer="0.31496062992125984"/>
  <pageSetup paperSize="9" scale="11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4"/>
  <sheetViews>
    <sheetView topLeftCell="A31" workbookViewId="0">
      <selection activeCell="F51" sqref="F51"/>
    </sheetView>
  </sheetViews>
  <sheetFormatPr defaultRowHeight="15"/>
  <cols>
    <col min="1" max="1" width="15.7109375" customWidth="1"/>
    <col min="2" max="2" width="10.7109375" bestFit="1" customWidth="1"/>
    <col min="3" max="3" width="13.42578125" customWidth="1"/>
    <col min="4" max="4" width="12.140625" customWidth="1"/>
    <col min="5" max="5" width="13.42578125" customWidth="1"/>
    <col min="6" max="6" width="12.85546875" customWidth="1"/>
    <col min="7" max="7" width="9.5703125" bestFit="1" customWidth="1"/>
  </cols>
  <sheetData>
    <row r="1" spans="1:27" ht="19.899999999999999" customHeight="1">
      <c r="A1" s="1"/>
      <c r="B1" s="1"/>
      <c r="C1" s="1"/>
      <c r="D1" s="1"/>
      <c r="E1" s="1" t="s">
        <v>0</v>
      </c>
      <c r="F1" s="1"/>
      <c r="G1" s="2"/>
      <c r="H1" s="2"/>
      <c r="I1" s="2"/>
      <c r="J1" s="2"/>
      <c r="K1" s="2"/>
    </row>
    <row r="2" spans="1:27" ht="19.899999999999999" customHeight="1">
      <c r="A2" s="1"/>
      <c r="B2" s="1"/>
      <c r="C2" s="28" t="s">
        <v>1</v>
      </c>
      <c r="D2" s="28"/>
      <c r="E2" s="28"/>
      <c r="F2" s="28"/>
      <c r="G2" s="2"/>
      <c r="H2" s="2"/>
      <c r="I2" s="2"/>
      <c r="J2" s="2"/>
      <c r="K2" s="2"/>
    </row>
    <row r="3" spans="1:27" ht="19.899999999999999" customHeight="1">
      <c r="A3" s="1"/>
      <c r="B3" s="1"/>
      <c r="C3" s="3"/>
      <c r="D3" s="4"/>
      <c r="E3" s="4"/>
      <c r="F3" s="3" t="s">
        <v>2</v>
      </c>
      <c r="G3" s="2"/>
      <c r="H3" s="2"/>
      <c r="I3" s="2"/>
      <c r="J3" s="2"/>
      <c r="K3" s="2"/>
    </row>
    <row r="4" spans="1:27" ht="46.5" customHeight="1">
      <c r="A4" s="1"/>
      <c r="B4" s="1"/>
      <c r="C4" s="1"/>
      <c r="D4" s="1"/>
      <c r="E4" s="1"/>
      <c r="F4" s="1"/>
      <c r="G4" s="2"/>
      <c r="H4" s="2"/>
      <c r="I4" s="2"/>
      <c r="J4" s="2"/>
      <c r="K4" s="2"/>
    </row>
    <row r="5" spans="1:27" ht="24.75" customHeight="1">
      <c r="A5" s="29" t="s">
        <v>3</v>
      </c>
      <c r="B5" s="29"/>
      <c r="C5" s="29"/>
      <c r="D5" s="29"/>
      <c r="E5" s="29"/>
      <c r="F5" s="29"/>
      <c r="G5" s="2"/>
      <c r="H5" s="2"/>
      <c r="I5" s="2"/>
      <c r="J5" s="2"/>
      <c r="K5" s="2"/>
    </row>
    <row r="6" spans="1:27" ht="24.75" customHeight="1">
      <c r="A6" s="29" t="s">
        <v>4</v>
      </c>
      <c r="B6" s="29"/>
      <c r="C6" s="29"/>
      <c r="D6" s="29"/>
      <c r="E6" s="29"/>
      <c r="F6" s="29"/>
      <c r="G6" s="2"/>
      <c r="H6" s="2"/>
      <c r="I6" s="2"/>
      <c r="J6" s="2"/>
      <c r="K6" s="2"/>
    </row>
    <row r="7" spans="1:27" ht="15.75">
      <c r="A7" s="1"/>
      <c r="B7" s="1"/>
      <c r="C7" s="1"/>
      <c r="D7" s="1"/>
      <c r="E7" s="1"/>
      <c r="F7" s="1"/>
      <c r="G7" s="2"/>
      <c r="H7" s="2"/>
      <c r="I7" s="2"/>
      <c r="J7" s="2"/>
      <c r="K7" s="2"/>
    </row>
    <row r="8" spans="1:27" ht="15.75">
      <c r="A8" s="1" t="s">
        <v>5</v>
      </c>
      <c r="B8" s="1"/>
      <c r="C8" s="1"/>
      <c r="D8" s="1"/>
      <c r="E8" s="5">
        <f>E21*0.6</f>
        <v>960</v>
      </c>
      <c r="F8" s="1" t="s">
        <v>6</v>
      </c>
      <c r="G8" s="2"/>
      <c r="H8" s="2"/>
      <c r="I8" s="2"/>
      <c r="J8" s="2"/>
      <c r="K8" s="2"/>
    </row>
    <row r="9" spans="1:27" ht="15.75">
      <c r="A9" s="1"/>
      <c r="B9" s="1"/>
      <c r="C9" s="1"/>
      <c r="D9" s="1"/>
      <c r="E9" s="1"/>
      <c r="F9" s="1"/>
      <c r="G9" s="2"/>
      <c r="H9" s="2"/>
      <c r="I9" s="2"/>
      <c r="J9" s="2"/>
      <c r="K9" s="2"/>
    </row>
    <row r="10" spans="1:27" ht="47.25">
      <c r="A10" s="6" t="s">
        <v>7</v>
      </c>
      <c r="B10" s="7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2"/>
      <c r="H10" s="2"/>
      <c r="I10" s="2"/>
      <c r="J10" s="2"/>
      <c r="K10" s="2"/>
    </row>
    <row r="11" spans="1:27" ht="15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2"/>
      <c r="H11" s="2"/>
      <c r="I11" s="2"/>
      <c r="J11" s="2"/>
      <c r="K11" s="2"/>
      <c r="Z11">
        <v>53</v>
      </c>
      <c r="AA11">
        <f>Z11*40</f>
        <v>2120</v>
      </c>
    </row>
    <row r="12" spans="1:27" ht="15.75">
      <c r="A12" s="9" t="s">
        <v>13</v>
      </c>
      <c r="B12" s="10">
        <f>0.47207*E21</f>
        <v>755.31200000000001</v>
      </c>
      <c r="C12" s="10">
        <f>ROUND(0.13*B12,0)</f>
        <v>98</v>
      </c>
      <c r="D12" s="10">
        <f>B12-C12</f>
        <v>657.31200000000001</v>
      </c>
      <c r="E12" s="10">
        <f>B12*0.271</f>
        <v>204.68955200000002</v>
      </c>
      <c r="F12" s="10">
        <f>C12+D12+E12</f>
        <v>960.00155200000006</v>
      </c>
      <c r="G12" s="2"/>
      <c r="H12" s="2"/>
      <c r="I12" s="2"/>
      <c r="J12" s="2"/>
      <c r="K12" s="2"/>
    </row>
    <row r="13" spans="1:27" ht="15.75">
      <c r="A13" s="11" t="s">
        <v>14</v>
      </c>
      <c r="B13" s="12">
        <f>SUM(B12:B12)</f>
        <v>755.31200000000001</v>
      </c>
      <c r="C13" s="12">
        <f>SUM(C12:C12)</f>
        <v>98</v>
      </c>
      <c r="D13" s="12">
        <f>SUM(D12:D12)</f>
        <v>657.31200000000001</v>
      </c>
      <c r="E13" s="12">
        <f>SUM(E12:E12)</f>
        <v>204.68955200000002</v>
      </c>
      <c r="F13" s="10">
        <f>SUM(F12:F12)</f>
        <v>960.00155200000006</v>
      </c>
      <c r="G13" s="2"/>
      <c r="H13" s="13"/>
      <c r="I13" s="2"/>
      <c r="J13" s="2"/>
      <c r="K13" s="2"/>
      <c r="S13">
        <v>40</v>
      </c>
      <c r="T13" t="s">
        <v>15</v>
      </c>
      <c r="U13">
        <v>100</v>
      </c>
      <c r="V13" t="s">
        <v>16</v>
      </c>
    </row>
    <row r="14" spans="1:27" ht="15.7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S14">
        <f>S13*0.6</f>
        <v>24</v>
      </c>
      <c r="T14" t="s">
        <v>15</v>
      </c>
      <c r="U14">
        <f>60</f>
        <v>60</v>
      </c>
      <c r="V14" t="s">
        <v>16</v>
      </c>
    </row>
    <row r="15" spans="1:27" ht="15.75">
      <c r="A15" s="1" t="s">
        <v>17</v>
      </c>
      <c r="B15" s="1"/>
      <c r="C15" s="1"/>
      <c r="D15" s="1"/>
      <c r="E15" s="5">
        <f>E21*0.3</f>
        <v>480</v>
      </c>
      <c r="F15" s="1" t="s">
        <v>6</v>
      </c>
      <c r="G15" s="2"/>
      <c r="H15" s="2"/>
      <c r="I15" s="2"/>
      <c r="J15" s="2"/>
      <c r="K15" s="2"/>
      <c r="S15">
        <f>S13*U15/U13</f>
        <v>12</v>
      </c>
      <c r="T15" t="s">
        <v>15</v>
      </c>
      <c r="U15">
        <v>30</v>
      </c>
      <c r="V15" t="s">
        <v>16</v>
      </c>
    </row>
    <row r="16" spans="1:27" ht="15.75">
      <c r="A16" s="1"/>
      <c r="B16" s="1"/>
      <c r="C16" s="1"/>
      <c r="D16" s="1"/>
      <c r="E16" s="5"/>
      <c r="F16" s="1"/>
      <c r="G16" s="2"/>
      <c r="H16" s="2"/>
      <c r="I16" s="2"/>
      <c r="J16" s="2"/>
      <c r="K16" s="2"/>
      <c r="S16">
        <f>U16*S13/U13</f>
        <v>2</v>
      </c>
      <c r="T16" t="s">
        <v>15</v>
      </c>
      <c r="U16">
        <v>5</v>
      </c>
      <c r="V16" t="s">
        <v>16</v>
      </c>
    </row>
    <row r="17" spans="1:22" ht="15.75">
      <c r="A17" s="1" t="s">
        <v>18</v>
      </c>
      <c r="B17" s="1"/>
      <c r="C17" s="1"/>
      <c r="D17" s="1"/>
      <c r="E17" s="5">
        <f>E21*0.05</f>
        <v>80</v>
      </c>
      <c r="F17" s="1" t="s">
        <v>6</v>
      </c>
      <c r="G17" s="2"/>
      <c r="H17" s="2"/>
      <c r="I17" s="2"/>
      <c r="J17" s="2"/>
      <c r="K17" s="2"/>
      <c r="S17">
        <f>U17*S13/U13</f>
        <v>2</v>
      </c>
      <c r="T17" t="s">
        <v>15</v>
      </c>
      <c r="U17">
        <v>5</v>
      </c>
      <c r="V17" t="s">
        <v>16</v>
      </c>
    </row>
    <row r="18" spans="1:22" ht="15.75">
      <c r="A18" s="1"/>
      <c r="B18" s="1"/>
      <c r="C18" s="1"/>
      <c r="D18" s="1"/>
      <c r="E18" s="5"/>
      <c r="F18" s="1"/>
      <c r="G18" s="2"/>
      <c r="H18" s="2"/>
      <c r="I18" s="2"/>
      <c r="J18" s="2"/>
      <c r="K18" s="2"/>
      <c r="S18">
        <f>SUM(S14:S17)</f>
        <v>40</v>
      </c>
      <c r="U18">
        <f>SUM(U14:U17)</f>
        <v>100</v>
      </c>
    </row>
    <row r="19" spans="1:22" ht="15.75">
      <c r="A19" s="1" t="s">
        <v>19</v>
      </c>
      <c r="B19" s="1"/>
      <c r="C19" s="1"/>
      <c r="D19" s="1"/>
      <c r="E19" s="5">
        <f>E21*0.05</f>
        <v>80</v>
      </c>
      <c r="F19" s="1" t="s">
        <v>6</v>
      </c>
      <c r="G19" s="2"/>
      <c r="H19" s="2"/>
      <c r="I19" s="2"/>
      <c r="J19" s="2"/>
      <c r="K19" s="2"/>
    </row>
    <row r="20" spans="1:22" ht="15.75">
      <c r="A20" s="1"/>
      <c r="B20" s="1"/>
      <c r="C20" s="1"/>
      <c r="D20" s="1"/>
      <c r="E20" s="5"/>
      <c r="F20" s="1"/>
      <c r="G20" s="2"/>
      <c r="H20" s="2"/>
      <c r="I20" s="2"/>
      <c r="J20" s="2"/>
      <c r="K20" s="2"/>
    </row>
    <row r="21" spans="1:22" ht="31.5">
      <c r="A21" s="1" t="s">
        <v>20</v>
      </c>
      <c r="B21" s="1"/>
      <c r="C21" s="1"/>
      <c r="D21" s="1"/>
      <c r="E21" s="14">
        <v>1600</v>
      </c>
      <c r="F21" s="1" t="s">
        <v>6</v>
      </c>
      <c r="G21" s="15" t="s">
        <v>21</v>
      </c>
      <c r="H21" s="15"/>
      <c r="I21" s="15"/>
      <c r="J21" s="15"/>
      <c r="K21" s="15"/>
      <c r="L21" s="15"/>
    </row>
    <row r="22" spans="1:22" ht="15.75">
      <c r="A22" s="1"/>
      <c r="B22" s="1"/>
      <c r="C22" s="1"/>
      <c r="D22" s="1"/>
      <c r="E22" s="1"/>
      <c r="F22" s="1"/>
      <c r="G22" s="2"/>
      <c r="H22" s="2"/>
      <c r="I22" s="2"/>
      <c r="J22" s="2"/>
      <c r="K22" s="2"/>
    </row>
    <row r="23" spans="1:22" ht="15.75">
      <c r="A23" s="1"/>
      <c r="B23" s="1"/>
      <c r="C23" s="1"/>
      <c r="D23" s="1"/>
      <c r="E23" s="1"/>
      <c r="F23" s="1"/>
      <c r="G23" s="2"/>
      <c r="H23" s="2"/>
      <c r="I23" s="2"/>
      <c r="J23" s="2"/>
      <c r="K23" s="2"/>
    </row>
    <row r="24" spans="1:22" ht="15.75">
      <c r="A24" s="1"/>
      <c r="B24" s="1"/>
      <c r="C24" s="1"/>
      <c r="D24" s="1"/>
      <c r="E24" s="1"/>
      <c r="F24" s="1"/>
      <c r="G24" s="2"/>
      <c r="H24" s="2"/>
      <c r="I24" s="2"/>
      <c r="J24" s="2"/>
      <c r="K24" s="2"/>
    </row>
    <row r="25" spans="1:22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2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2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O28" s="16"/>
    </row>
    <row r="29" spans="1:22" ht="15.7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22" ht="15.7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22" ht="15.7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22" ht="15.7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ht="15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spans="1:11" ht="15.7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ht="15.7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ht="15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5.7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ht="18.75">
      <c r="A39" s="30" t="s">
        <v>22</v>
      </c>
      <c r="B39" s="30"/>
      <c r="C39" s="30"/>
      <c r="D39" s="30"/>
      <c r="E39" s="30"/>
      <c r="F39" s="30"/>
    </row>
    <row r="40" spans="1:11" ht="18.75">
      <c r="A40" s="31" t="s">
        <v>23</v>
      </c>
      <c r="B40" s="31"/>
      <c r="C40" s="31"/>
      <c r="D40" s="31"/>
      <c r="E40" s="31"/>
      <c r="F40" s="31"/>
    </row>
    <row r="41" spans="1:11" ht="18.75">
      <c r="A41" s="17"/>
      <c r="B41" s="17"/>
      <c r="C41" s="17"/>
      <c r="D41" s="17"/>
      <c r="E41" s="17"/>
      <c r="F41" s="17"/>
    </row>
    <row r="42" spans="1:11" ht="18.75">
      <c r="A42" s="17"/>
      <c r="B42" s="17"/>
      <c r="C42" s="17"/>
      <c r="D42" s="17"/>
      <c r="E42" s="17"/>
      <c r="F42" s="17"/>
    </row>
    <row r="43" spans="1:11" ht="18.75">
      <c r="A43" s="17" t="s">
        <v>24</v>
      </c>
      <c r="B43" s="18">
        <f>E21</f>
        <v>1600</v>
      </c>
      <c r="C43" s="17" t="s">
        <v>6</v>
      </c>
      <c r="D43" s="17"/>
      <c r="E43" s="17"/>
      <c r="F43" s="17"/>
    </row>
    <row r="44" spans="1:11" ht="18.75">
      <c r="A44" s="17"/>
      <c r="B44" s="17"/>
      <c r="C44" s="17"/>
      <c r="D44" s="17"/>
      <c r="E44" s="17"/>
      <c r="F44" s="17"/>
    </row>
    <row r="45" spans="1:11" ht="37.5">
      <c r="A45" s="19" t="s">
        <v>25</v>
      </c>
      <c r="B45" s="25" t="s">
        <v>26</v>
      </c>
      <c r="C45" s="26"/>
      <c r="D45" s="26"/>
      <c r="E45" s="27"/>
      <c r="F45" s="20" t="s">
        <v>27</v>
      </c>
    </row>
    <row r="46" spans="1:11" ht="18.75">
      <c r="A46" s="19">
        <v>226</v>
      </c>
      <c r="B46" s="25" t="s">
        <v>28</v>
      </c>
      <c r="C46" s="26"/>
      <c r="D46" s="26"/>
      <c r="E46" s="27"/>
      <c r="F46" s="21">
        <f>B13</f>
        <v>755.31200000000001</v>
      </c>
      <c r="G46" s="16"/>
    </row>
    <row r="47" spans="1:11" ht="18.75">
      <c r="A47" s="19">
        <v>226</v>
      </c>
      <c r="B47" s="25" t="s">
        <v>29</v>
      </c>
      <c r="C47" s="26"/>
      <c r="D47" s="26"/>
      <c r="E47" s="27"/>
      <c r="F47" s="21">
        <f>E8-F46</f>
        <v>204.68799999999999</v>
      </c>
      <c r="G47" s="16"/>
    </row>
    <row r="48" spans="1:11" ht="18.75">
      <c r="A48" s="19">
        <v>223</v>
      </c>
      <c r="B48" s="25" t="s">
        <v>30</v>
      </c>
      <c r="C48" s="26"/>
      <c r="D48" s="26"/>
      <c r="E48" s="27"/>
      <c r="F48" s="21">
        <f>E17</f>
        <v>80</v>
      </c>
      <c r="G48" s="16"/>
    </row>
    <row r="49" spans="1:7" ht="18.75">
      <c r="A49" s="19">
        <v>340</v>
      </c>
      <c r="B49" s="25" t="s">
        <v>31</v>
      </c>
      <c r="C49" s="26"/>
      <c r="D49" s="26"/>
      <c r="E49" s="27"/>
      <c r="F49" s="21">
        <f>E15</f>
        <v>480</v>
      </c>
      <c r="G49" s="16"/>
    </row>
    <row r="50" spans="1:7" ht="18.75">
      <c r="A50" s="19">
        <v>340</v>
      </c>
      <c r="B50" s="25" t="s">
        <v>32</v>
      </c>
      <c r="C50" s="26"/>
      <c r="D50" s="26"/>
      <c r="E50" s="27"/>
      <c r="F50" s="21">
        <f>E19</f>
        <v>80</v>
      </c>
      <c r="G50" s="16"/>
    </row>
    <row r="51" spans="1:7" ht="18.75">
      <c r="A51" s="22"/>
      <c r="B51" s="25" t="s">
        <v>33</v>
      </c>
      <c r="C51" s="26"/>
      <c r="D51" s="26"/>
      <c r="E51" s="27"/>
      <c r="F51" s="21">
        <f>SUM(F46:F50)</f>
        <v>1600</v>
      </c>
      <c r="G51" s="16"/>
    </row>
    <row r="52" spans="1:7" ht="18.75">
      <c r="A52" s="17"/>
      <c r="B52" s="17"/>
      <c r="C52" s="17"/>
      <c r="D52" s="17"/>
      <c r="E52" s="17"/>
      <c r="F52" s="17"/>
      <c r="G52" s="16"/>
    </row>
    <row r="53" spans="1:7" ht="18.75">
      <c r="A53" s="17" t="s">
        <v>34</v>
      </c>
      <c r="B53" s="17"/>
      <c r="C53" s="17"/>
      <c r="D53" s="17"/>
      <c r="E53" s="17"/>
      <c r="F53" s="17"/>
    </row>
    <row r="54" spans="1:7" ht="18.75">
      <c r="A54" s="17"/>
      <c r="B54" s="17"/>
      <c r="C54" s="17"/>
      <c r="D54" s="17"/>
      <c r="E54" s="17"/>
      <c r="F54" s="17"/>
    </row>
  </sheetData>
  <mergeCells count="12">
    <mergeCell ref="B51:E51"/>
    <mergeCell ref="C2:F2"/>
    <mergeCell ref="A5:F5"/>
    <mergeCell ref="A6:F6"/>
    <mergeCell ref="A39:F39"/>
    <mergeCell ref="A40:F40"/>
    <mergeCell ref="B45:E45"/>
    <mergeCell ref="B46:E46"/>
    <mergeCell ref="B47:E47"/>
    <mergeCell ref="B48:E48"/>
    <mergeCell ref="B49:E49"/>
    <mergeCell ref="B50:E50"/>
  </mergeCells>
  <pageMargins left="0.70866141732283472" right="0.70866141732283472" top="0.74803149606299213" bottom="0.74803149606299213" header="0.31496062992125984" footer="0.31496062992125984"/>
  <pageSetup paperSize="9" scale="11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44"/>
  <sheetViews>
    <sheetView view="pageBreakPreview" topLeftCell="A13" zoomScale="60" workbookViewId="0">
      <selection activeCell="N37" sqref="N37"/>
    </sheetView>
  </sheetViews>
  <sheetFormatPr defaultRowHeight="15"/>
  <cols>
    <col min="1" max="1" width="15.7109375" customWidth="1"/>
    <col min="2" max="2" width="10.7109375" bestFit="1" customWidth="1"/>
    <col min="3" max="3" width="13.42578125" customWidth="1"/>
    <col min="4" max="4" width="12.140625" customWidth="1"/>
    <col min="5" max="5" width="13.42578125" customWidth="1"/>
    <col min="6" max="6" width="12.85546875" customWidth="1"/>
    <col min="7" max="7" width="9.5703125" bestFit="1" customWidth="1"/>
  </cols>
  <sheetData>
    <row r="1" spans="1:27" ht="19.899999999999999" customHeight="1">
      <c r="A1" s="1"/>
      <c r="B1" s="1"/>
      <c r="C1" s="1"/>
      <c r="D1" s="1"/>
      <c r="E1" s="33" t="s">
        <v>0</v>
      </c>
      <c r="F1" s="33"/>
      <c r="G1" s="2"/>
      <c r="H1" s="2"/>
      <c r="I1" s="2"/>
      <c r="J1" s="2"/>
      <c r="K1" s="2"/>
    </row>
    <row r="2" spans="1:27" ht="19.899999999999999" customHeight="1">
      <c r="A2" s="1"/>
      <c r="C2" s="23"/>
      <c r="D2" s="33" t="s">
        <v>34</v>
      </c>
      <c r="E2" s="33"/>
      <c r="F2" s="33"/>
      <c r="G2" s="2"/>
      <c r="H2" s="2"/>
      <c r="I2" s="2"/>
      <c r="J2" s="2"/>
      <c r="K2" s="2"/>
    </row>
    <row r="3" spans="1:27" ht="19.899999999999999" customHeight="1">
      <c r="A3" s="1"/>
      <c r="B3" s="1"/>
      <c r="C3" s="3"/>
      <c r="D3" s="34" t="s">
        <v>38</v>
      </c>
      <c r="E3" s="34"/>
      <c r="F3" s="34"/>
      <c r="G3" s="2"/>
      <c r="H3" s="2"/>
      <c r="I3" s="2"/>
      <c r="J3" s="2"/>
      <c r="K3" s="2"/>
    </row>
    <row r="4" spans="1:27" ht="24" customHeight="1">
      <c r="A4" s="1"/>
      <c r="B4" s="1"/>
      <c r="C4" s="1"/>
      <c r="D4" s="35"/>
      <c r="E4" s="35"/>
      <c r="F4" s="35"/>
      <c r="G4" s="2"/>
      <c r="H4" s="2"/>
      <c r="I4" s="2"/>
      <c r="J4" s="2"/>
      <c r="K4" s="2"/>
    </row>
    <row r="5" spans="1:27" ht="39.6" customHeight="1">
      <c r="A5" s="29" t="s">
        <v>35</v>
      </c>
      <c r="B5" s="29"/>
      <c r="C5" s="29"/>
      <c r="D5" s="29"/>
      <c r="E5" s="29"/>
      <c r="F5" s="29"/>
      <c r="G5" s="2"/>
      <c r="H5" s="2"/>
      <c r="I5" s="2"/>
      <c r="J5" s="2"/>
      <c r="K5" s="2"/>
    </row>
    <row r="6" spans="1:27" ht="24.75" customHeight="1">
      <c r="A6" s="29" t="s">
        <v>36</v>
      </c>
      <c r="B6" s="29"/>
      <c r="C6" s="29"/>
      <c r="D6" s="29"/>
      <c r="E6" s="29"/>
      <c r="F6" s="29"/>
      <c r="G6" s="2"/>
      <c r="H6" s="2"/>
      <c r="I6" s="2"/>
      <c r="J6" s="2"/>
      <c r="K6" s="2"/>
    </row>
    <row r="7" spans="1:27" ht="15.75">
      <c r="A7" s="1"/>
      <c r="B7" s="1"/>
      <c r="C7" s="1"/>
      <c r="D7" s="1"/>
      <c r="E7" s="1"/>
      <c r="F7" s="1"/>
      <c r="G7" s="2"/>
      <c r="H7" s="2"/>
      <c r="I7" s="2"/>
      <c r="J7" s="2"/>
      <c r="K7" s="2"/>
    </row>
    <row r="8" spans="1:27" ht="15.75">
      <c r="A8" s="1" t="s">
        <v>5</v>
      </c>
      <c r="B8" s="1"/>
      <c r="C8" s="1"/>
      <c r="D8" s="1"/>
      <c r="E8" s="5">
        <f>E21*0.6</f>
        <v>270.12599999999998</v>
      </c>
      <c r="F8" s="1" t="s">
        <v>6</v>
      </c>
      <c r="G8" s="2"/>
      <c r="H8" s="2"/>
      <c r="I8" s="2"/>
      <c r="J8" s="2"/>
      <c r="K8" s="2"/>
    </row>
    <row r="9" spans="1:27" ht="15.75">
      <c r="A9" s="1"/>
      <c r="B9" s="1"/>
      <c r="C9" s="1"/>
      <c r="D9" s="1"/>
      <c r="E9" s="1"/>
      <c r="F9" s="1"/>
      <c r="G9" s="2"/>
      <c r="H9" s="2"/>
      <c r="I9" s="2"/>
      <c r="J9" s="2"/>
      <c r="K9" s="2"/>
    </row>
    <row r="10" spans="1:27" ht="47.25">
      <c r="A10" s="6" t="s">
        <v>7</v>
      </c>
      <c r="B10" s="7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2"/>
      <c r="H10" s="2"/>
      <c r="I10" s="2"/>
      <c r="J10" s="2"/>
      <c r="K10" s="2"/>
    </row>
    <row r="11" spans="1:27" ht="15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2"/>
      <c r="H11" s="2"/>
      <c r="I11" s="2"/>
      <c r="J11" s="2"/>
      <c r="K11" s="2"/>
      <c r="Z11">
        <v>53</v>
      </c>
      <c r="AA11">
        <f>Z11*40</f>
        <v>2120</v>
      </c>
    </row>
    <row r="12" spans="1:27" ht="15.75">
      <c r="A12" s="9" t="s">
        <v>13</v>
      </c>
      <c r="B12" s="10">
        <f>0.47207*E21</f>
        <v>212.53063469999998</v>
      </c>
      <c r="C12" s="10">
        <f>ROUND(0.13*B12,0)</f>
        <v>28</v>
      </c>
      <c r="D12" s="10">
        <f>B12-C12</f>
        <v>184.53063469999998</v>
      </c>
      <c r="E12" s="10">
        <f>B12*0.271</f>
        <v>57.595802003700001</v>
      </c>
      <c r="F12" s="10">
        <f>C12+D12+E12</f>
        <v>270.12643670369999</v>
      </c>
      <c r="G12" s="2"/>
      <c r="H12" s="2"/>
      <c r="I12" s="2"/>
      <c r="J12" s="2"/>
      <c r="K12" s="2"/>
    </row>
    <row r="13" spans="1:27" ht="15.75">
      <c r="A13" s="11" t="s">
        <v>14</v>
      </c>
      <c r="B13" s="12">
        <f>SUM(B12:B12)</f>
        <v>212.53063469999998</v>
      </c>
      <c r="C13" s="12">
        <f>SUM(C12:C12)</f>
        <v>28</v>
      </c>
      <c r="D13" s="12">
        <f>SUM(D12:D12)</f>
        <v>184.53063469999998</v>
      </c>
      <c r="E13" s="12">
        <f>SUM(E12:E12)</f>
        <v>57.595802003700001</v>
      </c>
      <c r="F13" s="10">
        <f>SUM(F12:F12)</f>
        <v>270.12643670369999</v>
      </c>
      <c r="G13" s="2"/>
      <c r="H13" s="13"/>
      <c r="I13" s="2"/>
      <c r="J13" s="2"/>
      <c r="K13" s="2"/>
      <c r="S13">
        <v>50</v>
      </c>
      <c r="T13" t="s">
        <v>15</v>
      </c>
      <c r="U13">
        <v>100</v>
      </c>
      <c r="V13" t="s">
        <v>16</v>
      </c>
    </row>
    <row r="14" spans="1:27" ht="15.7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S14">
        <f>S13*0.6</f>
        <v>30</v>
      </c>
      <c r="T14" t="s">
        <v>15</v>
      </c>
      <c r="U14">
        <f>60</f>
        <v>60</v>
      </c>
      <c r="V14" t="s">
        <v>16</v>
      </c>
    </row>
    <row r="15" spans="1:27" ht="15.75">
      <c r="A15" s="1" t="s">
        <v>17</v>
      </c>
      <c r="B15" s="1"/>
      <c r="C15" s="1"/>
      <c r="D15" s="1"/>
      <c r="E15" s="5">
        <f>E21*0.3</f>
        <v>135.06299999999999</v>
      </c>
      <c r="F15" s="1" t="s">
        <v>6</v>
      </c>
      <c r="G15" s="2"/>
      <c r="H15" s="2"/>
      <c r="I15" s="2"/>
      <c r="J15" s="2"/>
      <c r="K15" s="2"/>
      <c r="S15">
        <f>S13*U15/U13</f>
        <v>15</v>
      </c>
      <c r="T15" t="s">
        <v>15</v>
      </c>
      <c r="U15">
        <v>30</v>
      </c>
      <c r="V15" t="s">
        <v>16</v>
      </c>
    </row>
    <row r="16" spans="1:27" ht="15.75">
      <c r="A16" s="1"/>
      <c r="B16" s="1"/>
      <c r="C16" s="1"/>
      <c r="D16" s="1"/>
      <c r="E16" s="5"/>
      <c r="F16" s="1"/>
      <c r="G16" s="2"/>
      <c r="H16" s="2"/>
      <c r="I16" s="2"/>
      <c r="J16" s="2"/>
      <c r="K16" s="2"/>
      <c r="S16">
        <f>U16*S13/U13</f>
        <v>2.5</v>
      </c>
      <c r="T16" t="s">
        <v>15</v>
      </c>
      <c r="U16">
        <v>5</v>
      </c>
      <c r="V16" t="s">
        <v>16</v>
      </c>
    </row>
    <row r="17" spans="1:22" ht="15.75">
      <c r="A17" s="1" t="s">
        <v>18</v>
      </c>
      <c r="B17" s="1"/>
      <c r="C17" s="1"/>
      <c r="D17" s="1"/>
      <c r="E17" s="5">
        <f>E21*0.05</f>
        <v>22.5105</v>
      </c>
      <c r="F17" s="1" t="s">
        <v>6</v>
      </c>
      <c r="G17" s="2"/>
      <c r="H17" s="2"/>
      <c r="I17" s="2"/>
      <c r="J17" s="2"/>
      <c r="K17" s="2"/>
      <c r="S17">
        <f>U17*S13/U13</f>
        <v>2.5</v>
      </c>
      <c r="T17" t="s">
        <v>15</v>
      </c>
      <c r="U17">
        <v>5</v>
      </c>
      <c r="V17" t="s">
        <v>16</v>
      </c>
    </row>
    <row r="18" spans="1:22" ht="15.75">
      <c r="A18" s="1"/>
      <c r="B18" s="1"/>
      <c r="C18" s="1"/>
      <c r="D18" s="1"/>
      <c r="E18" s="5"/>
      <c r="F18" s="1"/>
      <c r="G18" s="2"/>
      <c r="H18" s="2"/>
      <c r="I18" s="2"/>
      <c r="J18" s="2"/>
      <c r="K18" s="2"/>
      <c r="S18">
        <f>SUM(S14:S17)</f>
        <v>50</v>
      </c>
      <c r="U18">
        <f>SUM(U14:U17)</f>
        <v>100</v>
      </c>
    </row>
    <row r="19" spans="1:22" ht="15.75">
      <c r="A19" s="1" t="s">
        <v>19</v>
      </c>
      <c r="B19" s="1"/>
      <c r="C19" s="1"/>
      <c r="D19" s="1"/>
      <c r="E19" s="5">
        <f>E21*0.05</f>
        <v>22.5105</v>
      </c>
      <c r="F19" s="1" t="s">
        <v>6</v>
      </c>
      <c r="G19" s="2"/>
      <c r="H19" s="2"/>
      <c r="I19" s="2"/>
      <c r="J19" s="2"/>
      <c r="K19" s="2"/>
    </row>
    <row r="20" spans="1:22" ht="15.75">
      <c r="A20" s="1"/>
      <c r="B20" s="1"/>
      <c r="C20" s="1"/>
      <c r="D20" s="1"/>
      <c r="E20" s="5"/>
      <c r="F20" s="1"/>
      <c r="G20" s="2"/>
      <c r="H20" s="2"/>
      <c r="I20" s="2"/>
      <c r="J20" s="2"/>
      <c r="K20" s="2"/>
    </row>
    <row r="21" spans="1:22" ht="31.5">
      <c r="A21" s="1" t="s">
        <v>20</v>
      </c>
      <c r="B21" s="1"/>
      <c r="C21" s="1"/>
      <c r="D21" s="1"/>
      <c r="E21" s="14">
        <v>450.21</v>
      </c>
      <c r="F21" s="1" t="s">
        <v>6</v>
      </c>
      <c r="G21" s="15" t="s">
        <v>21</v>
      </c>
      <c r="H21" s="15"/>
      <c r="I21" s="15"/>
      <c r="J21" s="15"/>
      <c r="K21" s="15"/>
      <c r="L21" s="15"/>
    </row>
    <row r="22" spans="1:22" ht="15.75">
      <c r="A22" s="1"/>
      <c r="B22" s="1"/>
      <c r="C22" s="1"/>
      <c r="D22" s="1"/>
      <c r="E22" s="1"/>
      <c r="F22" s="1"/>
      <c r="G22" s="2"/>
      <c r="H22" s="2"/>
      <c r="I22" s="2"/>
      <c r="J22" s="2"/>
      <c r="K22" s="2"/>
    </row>
    <row r="23" spans="1:22" ht="15.75">
      <c r="A23" s="1"/>
      <c r="B23" s="1"/>
      <c r="C23" s="1"/>
      <c r="D23" s="1"/>
      <c r="E23" s="1"/>
      <c r="F23" s="1"/>
      <c r="G23" s="2"/>
      <c r="H23" s="2"/>
      <c r="I23" s="2"/>
      <c r="J23" s="2"/>
      <c r="K23" s="2"/>
    </row>
    <row r="24" spans="1:22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2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2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2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2" ht="18.75">
      <c r="A29" s="30" t="s">
        <v>22</v>
      </c>
      <c r="B29" s="30"/>
      <c r="C29" s="30"/>
      <c r="D29" s="30"/>
      <c r="E29" s="30"/>
      <c r="F29" s="30"/>
    </row>
    <row r="30" spans="1:22" ht="18.75">
      <c r="A30" s="31" t="s">
        <v>37</v>
      </c>
      <c r="B30" s="31"/>
      <c r="C30" s="31"/>
      <c r="D30" s="31"/>
      <c r="E30" s="31"/>
      <c r="F30" s="31"/>
    </row>
    <row r="31" spans="1:22" ht="18.75">
      <c r="A31" s="17"/>
      <c r="B31" s="17"/>
      <c r="C31" s="17"/>
      <c r="D31" s="17"/>
      <c r="E31" s="17"/>
      <c r="F31" s="17"/>
    </row>
    <row r="32" spans="1:22" ht="18.75">
      <c r="A32" s="17"/>
      <c r="B32" s="17"/>
      <c r="C32" s="17"/>
      <c r="D32" s="17"/>
      <c r="E32" s="17"/>
      <c r="F32" s="17"/>
    </row>
    <row r="33" spans="1:7" ht="18.75">
      <c r="A33" s="17" t="s">
        <v>24</v>
      </c>
      <c r="B33" s="18">
        <f>E21</f>
        <v>450.21</v>
      </c>
      <c r="C33" s="17" t="s">
        <v>6</v>
      </c>
      <c r="D33" s="17"/>
      <c r="E33" s="17"/>
      <c r="F33" s="17"/>
    </row>
    <row r="34" spans="1:7" ht="18.75">
      <c r="A34" s="17"/>
      <c r="B34" s="17"/>
      <c r="C34" s="17"/>
      <c r="D34" s="17"/>
      <c r="E34" s="17"/>
      <c r="F34" s="17"/>
    </row>
    <row r="35" spans="1:7" ht="37.5">
      <c r="A35" s="19" t="s">
        <v>25</v>
      </c>
      <c r="B35" s="25" t="s">
        <v>26</v>
      </c>
      <c r="C35" s="26"/>
      <c r="D35" s="26"/>
      <c r="E35" s="27"/>
      <c r="F35" s="20" t="s">
        <v>27</v>
      </c>
    </row>
    <row r="36" spans="1:7" ht="18.75">
      <c r="A36" s="19">
        <v>226</v>
      </c>
      <c r="B36" s="25" t="s">
        <v>28</v>
      </c>
      <c r="C36" s="26"/>
      <c r="D36" s="26"/>
      <c r="E36" s="27"/>
      <c r="F36" s="21">
        <f>B13</f>
        <v>212.53063469999998</v>
      </c>
      <c r="G36" s="16">
        <f>F36/450.21</f>
        <v>0.47206999999999999</v>
      </c>
    </row>
    <row r="37" spans="1:7" ht="18.75">
      <c r="A37" s="19">
        <v>226</v>
      </c>
      <c r="B37" s="25" t="s">
        <v>29</v>
      </c>
      <c r="C37" s="26"/>
      <c r="D37" s="26"/>
      <c r="E37" s="27"/>
      <c r="F37" s="21">
        <f>E8-F36</f>
        <v>57.595365299999997</v>
      </c>
      <c r="G37" s="16">
        <f t="shared" ref="G37:G41" si="0">F37/450.21</f>
        <v>0.12792999999999999</v>
      </c>
    </row>
    <row r="38" spans="1:7" ht="18.75">
      <c r="A38" s="19">
        <v>223</v>
      </c>
      <c r="B38" s="25" t="s">
        <v>30</v>
      </c>
      <c r="C38" s="26"/>
      <c r="D38" s="26"/>
      <c r="E38" s="27"/>
      <c r="F38" s="21">
        <f>E17</f>
        <v>22.5105</v>
      </c>
      <c r="G38" s="16">
        <f t="shared" si="0"/>
        <v>0.05</v>
      </c>
    </row>
    <row r="39" spans="1:7" ht="18.75">
      <c r="A39" s="19">
        <v>340</v>
      </c>
      <c r="B39" s="25" t="s">
        <v>31</v>
      </c>
      <c r="C39" s="26"/>
      <c r="D39" s="26"/>
      <c r="E39" s="27"/>
      <c r="F39" s="21">
        <f>E15</f>
        <v>135.06299999999999</v>
      </c>
      <c r="G39" s="16">
        <f t="shared" si="0"/>
        <v>0.3</v>
      </c>
    </row>
    <row r="40" spans="1:7" ht="18.75">
      <c r="A40" s="19">
        <v>340</v>
      </c>
      <c r="B40" s="25" t="s">
        <v>32</v>
      </c>
      <c r="C40" s="26"/>
      <c r="D40" s="26"/>
      <c r="E40" s="27"/>
      <c r="F40" s="21">
        <f>E19</f>
        <v>22.5105</v>
      </c>
      <c r="G40" s="16">
        <f t="shared" si="0"/>
        <v>0.05</v>
      </c>
    </row>
    <row r="41" spans="1:7" ht="18.75">
      <c r="A41" s="22"/>
      <c r="B41" s="25" t="s">
        <v>33</v>
      </c>
      <c r="C41" s="26"/>
      <c r="D41" s="26"/>
      <c r="E41" s="27"/>
      <c r="F41" s="21">
        <f>SUM(F36:F40)</f>
        <v>450.20999999999992</v>
      </c>
      <c r="G41" s="16">
        <f t="shared" si="0"/>
        <v>0.99999999999999989</v>
      </c>
    </row>
    <row r="42" spans="1:7" ht="18.75">
      <c r="A42" s="17"/>
      <c r="B42" s="17"/>
      <c r="C42" s="17"/>
      <c r="D42" s="17"/>
      <c r="E42" s="17"/>
      <c r="F42" s="17"/>
      <c r="G42" s="16"/>
    </row>
    <row r="43" spans="1:7" ht="18.75">
      <c r="A43" s="17" t="s">
        <v>34</v>
      </c>
      <c r="B43" s="32"/>
      <c r="C43" s="32"/>
      <c r="D43" s="31"/>
      <c r="E43" s="31"/>
      <c r="F43" s="17"/>
    </row>
    <row r="44" spans="1:7" ht="18.75">
      <c r="A44" s="17"/>
      <c r="B44" s="17"/>
      <c r="C44" s="17"/>
      <c r="D44" s="17"/>
      <c r="E44" s="17"/>
      <c r="F44" s="17"/>
    </row>
  </sheetData>
  <mergeCells count="17">
    <mergeCell ref="B38:E38"/>
    <mergeCell ref="B39:E39"/>
    <mergeCell ref="B40:E40"/>
    <mergeCell ref="D43:E43"/>
    <mergeCell ref="B43:C43"/>
    <mergeCell ref="E1:F1"/>
    <mergeCell ref="D3:F3"/>
    <mergeCell ref="D4:F4"/>
    <mergeCell ref="D2:F2"/>
    <mergeCell ref="B41:E41"/>
    <mergeCell ref="A5:F5"/>
    <mergeCell ref="A6:F6"/>
    <mergeCell ref="A29:F29"/>
    <mergeCell ref="A30:F30"/>
    <mergeCell ref="B35:E35"/>
    <mergeCell ref="B36:E36"/>
    <mergeCell ref="B37:E37"/>
  </mergeCells>
  <pageMargins left="0.70866141732283472" right="0.70866141732283472" top="0.74803149606299213" bottom="0.74803149606299213" header="0.31496062992125984" footer="0.31496062992125984"/>
  <pageSetup paperSize="9" scale="111" orientation="portrait" horizontalDpi="180" verticalDpi="180" r:id="rId1"/>
  <rowBreaks count="1" manualBreakCount="1">
    <brk id="27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A44"/>
  <sheetViews>
    <sheetView tabSelected="1" view="pageBreakPreview" zoomScale="68" zoomScaleSheetLayoutView="68" workbookViewId="0">
      <selection activeCell="E33" sqref="E33"/>
    </sheetView>
  </sheetViews>
  <sheetFormatPr defaultRowHeight="15"/>
  <cols>
    <col min="1" max="1" width="15.7109375" customWidth="1"/>
    <col min="2" max="2" width="10.7109375" bestFit="1" customWidth="1"/>
    <col min="3" max="3" width="13.42578125" customWidth="1"/>
    <col min="4" max="4" width="12.140625" customWidth="1"/>
    <col min="5" max="5" width="13.42578125" customWidth="1"/>
    <col min="6" max="6" width="12.85546875" customWidth="1"/>
    <col min="7" max="7" width="9.5703125" bestFit="1" customWidth="1"/>
  </cols>
  <sheetData>
    <row r="1" spans="1:27" ht="19.899999999999999" customHeight="1">
      <c r="A1" s="1"/>
      <c r="B1" s="1"/>
      <c r="C1" s="1"/>
      <c r="D1" s="1"/>
      <c r="E1" s="33" t="s">
        <v>0</v>
      </c>
      <c r="F1" s="33"/>
      <c r="G1" s="2"/>
      <c r="H1" s="2"/>
      <c r="I1" s="2"/>
      <c r="J1" s="2"/>
      <c r="K1" s="2"/>
    </row>
    <row r="2" spans="1:27" ht="19.899999999999999" customHeight="1">
      <c r="A2" s="1"/>
      <c r="C2" s="23"/>
      <c r="D2" s="33" t="s">
        <v>40</v>
      </c>
      <c r="E2" s="33"/>
      <c r="F2" s="33"/>
      <c r="G2" s="2"/>
      <c r="H2" s="2"/>
      <c r="I2" s="2"/>
      <c r="J2" s="2"/>
      <c r="K2" s="2"/>
    </row>
    <row r="3" spans="1:27" ht="19.899999999999999" customHeight="1">
      <c r="A3" s="1"/>
      <c r="B3" s="1"/>
      <c r="C3" s="24"/>
      <c r="D3" s="34" t="s">
        <v>41</v>
      </c>
      <c r="E3" s="34"/>
      <c r="F3" s="34"/>
      <c r="G3" s="2"/>
      <c r="H3" s="2"/>
      <c r="I3" s="2"/>
      <c r="J3" s="2"/>
      <c r="K3" s="2"/>
    </row>
    <row r="4" spans="1:27" ht="24" customHeight="1">
      <c r="A4" s="1"/>
      <c r="B4" s="1"/>
      <c r="C4" s="1"/>
      <c r="D4" s="35" t="s">
        <v>42</v>
      </c>
      <c r="E4" s="35"/>
      <c r="F4" s="35"/>
      <c r="G4" s="2"/>
      <c r="H4" s="2"/>
      <c r="I4" s="2"/>
      <c r="J4" s="2"/>
      <c r="K4" s="2"/>
    </row>
    <row r="5" spans="1:27" ht="39.6" customHeight="1">
      <c r="A5" s="29" t="s">
        <v>35</v>
      </c>
      <c r="B5" s="29"/>
      <c r="C5" s="29"/>
      <c r="D5" s="29"/>
      <c r="E5" s="29"/>
      <c r="F5" s="29"/>
      <c r="G5" s="2"/>
      <c r="H5" s="2"/>
      <c r="I5" s="2"/>
      <c r="J5" s="2"/>
      <c r="K5" s="2"/>
    </row>
    <row r="6" spans="1:27" ht="24.75" customHeight="1">
      <c r="A6" s="29"/>
      <c r="B6" s="29"/>
      <c r="C6" s="29"/>
      <c r="D6" s="29"/>
      <c r="E6" s="29"/>
      <c r="F6" s="29"/>
      <c r="G6" s="2"/>
      <c r="H6" s="2"/>
      <c r="I6" s="2"/>
      <c r="J6" s="2"/>
      <c r="K6" s="2"/>
    </row>
    <row r="7" spans="1:27" ht="15.75">
      <c r="A7" s="1"/>
      <c r="B7" s="1"/>
      <c r="C7" s="1"/>
      <c r="D7" s="1"/>
      <c r="E7" s="1"/>
      <c r="F7" s="1"/>
      <c r="G7" s="2"/>
      <c r="H7" s="2"/>
      <c r="I7" s="2"/>
      <c r="J7" s="2"/>
      <c r="K7" s="2"/>
    </row>
    <row r="8" spans="1:27" ht="15.75">
      <c r="A8" s="1" t="s">
        <v>5</v>
      </c>
      <c r="B8" s="1"/>
      <c r="C8" s="1"/>
      <c r="D8" s="1"/>
      <c r="E8" s="5">
        <f>E21*0.6</f>
        <v>0</v>
      </c>
      <c r="F8" s="1" t="s">
        <v>6</v>
      </c>
      <c r="G8" s="2"/>
      <c r="H8" s="2"/>
      <c r="I8" s="2"/>
      <c r="J8" s="2"/>
      <c r="K8" s="2"/>
    </row>
    <row r="9" spans="1:27" ht="15.75">
      <c r="A9" s="1"/>
      <c r="B9" s="1"/>
      <c r="C9" s="1"/>
      <c r="D9" s="1"/>
      <c r="E9" s="1"/>
      <c r="F9" s="1"/>
      <c r="G9" s="2"/>
      <c r="H9" s="2"/>
      <c r="I9" s="2"/>
      <c r="J9" s="2"/>
      <c r="K9" s="2"/>
    </row>
    <row r="10" spans="1:27" ht="47.25">
      <c r="A10" s="6" t="s">
        <v>7</v>
      </c>
      <c r="B10" s="7" t="s">
        <v>8</v>
      </c>
      <c r="C10" s="6" t="s">
        <v>9</v>
      </c>
      <c r="D10" s="6" t="s">
        <v>10</v>
      </c>
      <c r="E10" s="6" t="s">
        <v>11</v>
      </c>
      <c r="F10" s="6" t="s">
        <v>12</v>
      </c>
      <c r="G10" s="2"/>
      <c r="H10" s="2"/>
      <c r="I10" s="2"/>
      <c r="J10" s="2"/>
      <c r="K10" s="2"/>
    </row>
    <row r="11" spans="1:27" ht="15.75">
      <c r="A11" s="8">
        <v>1</v>
      </c>
      <c r="B11" s="8">
        <v>2</v>
      </c>
      <c r="C11" s="8">
        <v>3</v>
      </c>
      <c r="D11" s="8">
        <v>4</v>
      </c>
      <c r="E11" s="8">
        <v>5</v>
      </c>
      <c r="F11" s="8">
        <v>6</v>
      </c>
      <c r="G11" s="2"/>
      <c r="H11" s="2"/>
      <c r="I11" s="2"/>
      <c r="J11" s="2"/>
      <c r="K11" s="2"/>
      <c r="Z11">
        <v>53</v>
      </c>
      <c r="AA11">
        <f>Z11*40</f>
        <v>2120</v>
      </c>
    </row>
    <row r="12" spans="1:27" ht="15.75">
      <c r="A12" s="9" t="s">
        <v>13</v>
      </c>
      <c r="B12" s="10">
        <f>0.47207*E21</f>
        <v>0</v>
      </c>
      <c r="C12" s="10">
        <f>ROUND(0.13*B12,0)</f>
        <v>0</v>
      </c>
      <c r="D12" s="10">
        <f>B12-C12</f>
        <v>0</v>
      </c>
      <c r="E12" s="10">
        <f>B12*0.271</f>
        <v>0</v>
      </c>
      <c r="F12" s="10">
        <f>C12+D12+E12</f>
        <v>0</v>
      </c>
      <c r="G12" s="2"/>
      <c r="H12" s="2"/>
      <c r="I12" s="2"/>
      <c r="J12" s="2"/>
      <c r="K12" s="2"/>
    </row>
    <row r="13" spans="1:27" ht="15.75">
      <c r="A13" s="11" t="s">
        <v>14</v>
      </c>
      <c r="B13" s="12">
        <f>SUM(B12:B12)</f>
        <v>0</v>
      </c>
      <c r="C13" s="12">
        <f>SUM(C12:C12)</f>
        <v>0</v>
      </c>
      <c r="D13" s="12">
        <f>SUM(D12:D12)</f>
        <v>0</v>
      </c>
      <c r="E13" s="12">
        <f>SUM(E12:E12)</f>
        <v>0</v>
      </c>
      <c r="F13" s="10">
        <f>SUM(F12:F12)</f>
        <v>0</v>
      </c>
      <c r="G13" s="2"/>
      <c r="H13" s="13"/>
      <c r="I13" s="2"/>
      <c r="J13" s="2"/>
      <c r="K13" s="2"/>
      <c r="S13">
        <v>50</v>
      </c>
      <c r="T13" t="s">
        <v>15</v>
      </c>
      <c r="U13">
        <v>100</v>
      </c>
      <c r="V13" t="s">
        <v>16</v>
      </c>
    </row>
    <row r="14" spans="1:27" ht="15.75">
      <c r="A14" s="1"/>
      <c r="B14" s="1"/>
      <c r="C14" s="1"/>
      <c r="D14" s="1"/>
      <c r="E14" s="1"/>
      <c r="F14" s="1"/>
      <c r="G14" s="2"/>
      <c r="H14" s="2"/>
      <c r="I14" s="2"/>
      <c r="J14" s="2"/>
      <c r="K14" s="2"/>
      <c r="S14">
        <f>S13*0.6</f>
        <v>30</v>
      </c>
      <c r="T14" t="s">
        <v>15</v>
      </c>
      <c r="U14">
        <f>60</f>
        <v>60</v>
      </c>
      <c r="V14" t="s">
        <v>16</v>
      </c>
    </row>
    <row r="15" spans="1:27" ht="15.75">
      <c r="A15" s="1" t="s">
        <v>17</v>
      </c>
      <c r="B15" s="1"/>
      <c r="C15" s="1"/>
      <c r="D15" s="1"/>
      <c r="E15" s="5">
        <f>E21*0.3</f>
        <v>0</v>
      </c>
      <c r="F15" s="1" t="s">
        <v>6</v>
      </c>
      <c r="G15" s="2"/>
      <c r="H15" s="2"/>
      <c r="I15" s="2"/>
      <c r="J15" s="2"/>
      <c r="K15" s="2"/>
      <c r="S15">
        <f>S13*U15/U13</f>
        <v>15</v>
      </c>
      <c r="T15" t="s">
        <v>15</v>
      </c>
      <c r="U15">
        <v>30</v>
      </c>
      <c r="V15" t="s">
        <v>16</v>
      </c>
    </row>
    <row r="16" spans="1:27" ht="15.75">
      <c r="A16" s="1"/>
      <c r="B16" s="1"/>
      <c r="C16" s="1"/>
      <c r="D16" s="1"/>
      <c r="E16" s="5"/>
      <c r="F16" s="1"/>
      <c r="G16" s="2"/>
      <c r="H16" s="2"/>
      <c r="I16" s="2"/>
      <c r="J16" s="2"/>
      <c r="K16" s="2"/>
      <c r="S16">
        <f>U16*S13/U13</f>
        <v>2.5</v>
      </c>
      <c r="T16" t="s">
        <v>15</v>
      </c>
      <c r="U16">
        <v>5</v>
      </c>
      <c r="V16" t="s">
        <v>16</v>
      </c>
    </row>
    <row r="17" spans="1:22" ht="15.75">
      <c r="A17" s="1" t="s">
        <v>18</v>
      </c>
      <c r="B17" s="1"/>
      <c r="C17" s="1"/>
      <c r="D17" s="1"/>
      <c r="E17" s="5">
        <f>E21*0.05</f>
        <v>0</v>
      </c>
      <c r="F17" s="1" t="s">
        <v>6</v>
      </c>
      <c r="G17" s="2"/>
      <c r="H17" s="2"/>
      <c r="I17" s="2"/>
      <c r="J17" s="2"/>
      <c r="K17" s="2"/>
      <c r="S17">
        <f>U17*S13/U13</f>
        <v>2.5</v>
      </c>
      <c r="T17" t="s">
        <v>15</v>
      </c>
      <c r="U17">
        <v>5</v>
      </c>
      <c r="V17" t="s">
        <v>16</v>
      </c>
    </row>
    <row r="18" spans="1:22" ht="15.75">
      <c r="A18" s="1"/>
      <c r="B18" s="1"/>
      <c r="C18" s="1"/>
      <c r="D18" s="1"/>
      <c r="E18" s="5"/>
      <c r="F18" s="1"/>
      <c r="G18" s="2"/>
      <c r="H18" s="2"/>
      <c r="I18" s="2"/>
      <c r="J18" s="2"/>
      <c r="K18" s="2"/>
      <c r="S18">
        <f>SUM(S14:S17)</f>
        <v>50</v>
      </c>
      <c r="U18">
        <f>SUM(U14:U17)</f>
        <v>100</v>
      </c>
    </row>
    <row r="19" spans="1:22" ht="15.75">
      <c r="A19" s="1" t="s">
        <v>19</v>
      </c>
      <c r="B19" s="1"/>
      <c r="C19" s="1"/>
      <c r="D19" s="1"/>
      <c r="E19" s="5">
        <f>E21*0.05</f>
        <v>0</v>
      </c>
      <c r="F19" s="1" t="s">
        <v>6</v>
      </c>
      <c r="G19" s="2"/>
      <c r="H19" s="2"/>
      <c r="I19" s="2"/>
      <c r="J19" s="2"/>
      <c r="K19" s="2"/>
    </row>
    <row r="20" spans="1:22" ht="15.75">
      <c r="A20" s="1"/>
      <c r="B20" s="1"/>
      <c r="C20" s="1"/>
      <c r="D20" s="1"/>
      <c r="E20" s="5"/>
      <c r="F20" s="1"/>
      <c r="G20" s="2"/>
      <c r="H20" s="2"/>
      <c r="I20" s="2"/>
      <c r="J20" s="2"/>
      <c r="K20" s="2"/>
    </row>
    <row r="21" spans="1:22" ht="31.5">
      <c r="A21" s="1" t="s">
        <v>39</v>
      </c>
      <c r="B21" s="1"/>
      <c r="C21" s="1"/>
      <c r="D21" s="1"/>
      <c r="E21" s="14">
        <v>0</v>
      </c>
      <c r="F21" s="1" t="s">
        <v>6</v>
      </c>
      <c r="G21" s="15" t="s">
        <v>21</v>
      </c>
      <c r="H21" s="15"/>
      <c r="I21" s="15"/>
      <c r="J21" s="15"/>
      <c r="K21" s="15"/>
      <c r="L21" s="15"/>
    </row>
    <row r="22" spans="1:22" ht="15.75">
      <c r="A22" s="1"/>
      <c r="B22" s="1"/>
      <c r="C22" s="1"/>
      <c r="D22" s="1"/>
      <c r="E22" s="1"/>
      <c r="F22" s="1"/>
      <c r="G22" s="2"/>
      <c r="H22" s="2"/>
      <c r="I22" s="2"/>
      <c r="J22" s="2"/>
      <c r="K22" s="2"/>
    </row>
    <row r="23" spans="1:22" ht="15.75">
      <c r="A23" s="1"/>
      <c r="B23" s="1"/>
      <c r="C23" s="1"/>
      <c r="D23" s="1"/>
      <c r="E23" s="1"/>
      <c r="F23" s="1"/>
      <c r="G23" s="2"/>
      <c r="H23" s="2"/>
      <c r="I23" s="2"/>
      <c r="J23" s="2"/>
      <c r="K23" s="2"/>
    </row>
    <row r="24" spans="1:22" ht="15.7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22" ht="15.7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22" ht="15.7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22" ht="15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22" ht="15.7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22" ht="18.75">
      <c r="A29" s="30" t="s">
        <v>43</v>
      </c>
      <c r="B29" s="30"/>
      <c r="C29" s="30"/>
      <c r="D29" s="30"/>
      <c r="E29" s="30"/>
      <c r="F29" s="30"/>
    </row>
    <row r="30" spans="1:22" ht="18.75">
      <c r="A30" s="31" t="s">
        <v>46</v>
      </c>
      <c r="B30" s="31"/>
      <c r="C30" s="31"/>
      <c r="D30" s="31"/>
      <c r="E30" s="31"/>
      <c r="F30" s="31"/>
    </row>
    <row r="31" spans="1:22" ht="18.75">
      <c r="A31" s="17"/>
      <c r="B31" s="17"/>
      <c r="C31" s="17"/>
      <c r="D31" s="17"/>
      <c r="E31" s="17"/>
      <c r="F31" s="17"/>
    </row>
    <row r="32" spans="1:22" ht="18.75">
      <c r="A32" s="17"/>
      <c r="B32" s="17"/>
      <c r="C32" s="17"/>
      <c r="D32" s="17"/>
      <c r="E32" s="17"/>
      <c r="F32" s="17"/>
    </row>
    <row r="33" spans="1:7" ht="18.75">
      <c r="A33" s="17" t="s">
        <v>24</v>
      </c>
      <c r="B33" s="18">
        <v>0</v>
      </c>
      <c r="C33" s="17" t="s">
        <v>6</v>
      </c>
      <c r="D33" s="17"/>
      <c r="E33" s="17"/>
      <c r="F33" s="17"/>
    </row>
    <row r="34" spans="1:7" ht="18.75">
      <c r="A34" s="17"/>
      <c r="B34" s="17"/>
      <c r="C34" s="17"/>
      <c r="D34" s="17"/>
      <c r="E34" s="17"/>
      <c r="F34" s="17"/>
    </row>
    <row r="35" spans="1:7" ht="37.5">
      <c r="A35" s="19" t="s">
        <v>25</v>
      </c>
      <c r="B35" s="25" t="s">
        <v>26</v>
      </c>
      <c r="C35" s="26"/>
      <c r="D35" s="26"/>
      <c r="E35" s="27"/>
      <c r="F35" s="20" t="s">
        <v>27</v>
      </c>
    </row>
    <row r="36" spans="1:7" ht="18.75">
      <c r="A36" s="19">
        <v>226</v>
      </c>
      <c r="B36" s="25" t="s">
        <v>28</v>
      </c>
      <c r="C36" s="26"/>
      <c r="D36" s="26"/>
      <c r="E36" s="27"/>
      <c r="F36" s="21"/>
      <c r="G36" s="16">
        <f>F36/450.21</f>
        <v>0</v>
      </c>
    </row>
    <row r="37" spans="1:7" ht="18.75">
      <c r="A37" s="19">
        <v>226</v>
      </c>
      <c r="B37" s="25" t="s">
        <v>29</v>
      </c>
      <c r="C37" s="26"/>
      <c r="D37" s="26"/>
      <c r="E37" s="27"/>
      <c r="F37" s="21">
        <v>4860</v>
      </c>
      <c r="G37" s="16">
        <f t="shared" ref="G37:G41" si="0">F37/450.21</f>
        <v>10.794962350902912</v>
      </c>
    </row>
    <row r="38" spans="1:7" ht="18.75">
      <c r="A38" s="19">
        <v>223</v>
      </c>
      <c r="B38" s="25" t="s">
        <v>30</v>
      </c>
      <c r="C38" s="26"/>
      <c r="D38" s="26"/>
      <c r="E38" s="27"/>
      <c r="F38" s="21">
        <f>E17</f>
        <v>0</v>
      </c>
      <c r="G38" s="16">
        <f t="shared" si="0"/>
        <v>0</v>
      </c>
    </row>
    <row r="39" spans="1:7" ht="18.75">
      <c r="A39" s="19">
        <v>340</v>
      </c>
      <c r="B39" s="25" t="s">
        <v>31</v>
      </c>
      <c r="C39" s="26"/>
      <c r="D39" s="26"/>
      <c r="E39" s="27"/>
      <c r="F39" s="21">
        <f>E15</f>
        <v>0</v>
      </c>
      <c r="G39" s="16">
        <f t="shared" si="0"/>
        <v>0</v>
      </c>
    </row>
    <row r="40" spans="1:7" ht="18.75">
      <c r="A40" s="19">
        <v>340</v>
      </c>
      <c r="B40" s="25" t="s">
        <v>32</v>
      </c>
      <c r="C40" s="26"/>
      <c r="D40" s="26"/>
      <c r="E40" s="27"/>
      <c r="F40" s="21">
        <f>E19</f>
        <v>0</v>
      </c>
      <c r="G40" s="16">
        <f t="shared" si="0"/>
        <v>0</v>
      </c>
    </row>
    <row r="41" spans="1:7" ht="18.75">
      <c r="A41" s="22"/>
      <c r="B41" s="25" t="s">
        <v>33</v>
      </c>
      <c r="C41" s="26"/>
      <c r="D41" s="26"/>
      <c r="E41" s="27"/>
      <c r="F41" s="21">
        <f>SUM(F36:F40)</f>
        <v>4860</v>
      </c>
      <c r="G41" s="16">
        <f t="shared" si="0"/>
        <v>10.794962350902912</v>
      </c>
    </row>
    <row r="42" spans="1:7" ht="18.75">
      <c r="A42" s="17"/>
      <c r="B42" s="17"/>
      <c r="C42" s="17"/>
      <c r="D42" s="17"/>
      <c r="E42" s="17"/>
      <c r="F42" s="17"/>
      <c r="G42" s="16"/>
    </row>
    <row r="43" spans="1:7" ht="18.75">
      <c r="A43" s="17" t="s">
        <v>44</v>
      </c>
      <c r="B43" s="32"/>
      <c r="C43" s="32"/>
      <c r="D43" s="31" t="s">
        <v>45</v>
      </c>
      <c r="E43" s="31"/>
      <c r="F43" s="17"/>
    </row>
    <row r="44" spans="1:7" ht="18.75">
      <c r="A44" s="17"/>
      <c r="B44" s="17"/>
      <c r="C44" s="17"/>
      <c r="D44" s="17"/>
      <c r="E44" s="17"/>
      <c r="F44" s="17"/>
    </row>
  </sheetData>
  <mergeCells count="17">
    <mergeCell ref="B39:E39"/>
    <mergeCell ref="B40:E40"/>
    <mergeCell ref="B41:E41"/>
    <mergeCell ref="B43:C43"/>
    <mergeCell ref="D43:E43"/>
    <mergeCell ref="B38:E38"/>
    <mergeCell ref="E1:F1"/>
    <mergeCell ref="D2:F2"/>
    <mergeCell ref="D3:F3"/>
    <mergeCell ref="D4:F4"/>
    <mergeCell ref="A5:F5"/>
    <mergeCell ref="A6:F6"/>
    <mergeCell ref="A29:F29"/>
    <mergeCell ref="A30:F30"/>
    <mergeCell ref="B35:E35"/>
    <mergeCell ref="B36:E36"/>
    <mergeCell ref="B37:E37"/>
  </mergeCells>
  <pageMargins left="0.70866141732283472" right="0.70866141732283472" top="0.74803149606299213" bottom="0.74803149606299213" header="0.31496062992125984" footer="0.31496062992125984"/>
  <pageSetup paperSize="9" scale="111" orientation="portrait" horizontalDpi="180" verticalDpi="180" r:id="rId1"/>
  <rowBreaks count="1" manualBreakCount="1">
    <brk id="2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Лист3 (2)</vt:lpstr>
      <vt:lpstr>Лист3 (3)</vt:lpstr>
      <vt:lpstr>Лист3 (4)</vt:lpstr>
      <vt:lpstr>Лист3 (5)</vt:lpstr>
      <vt:lpstr>'Лист3 (2)'!Область_печати</vt:lpstr>
      <vt:lpstr>'Лист3 (3)'!Область_печати</vt:lpstr>
      <vt:lpstr>'Лист3 (4)'!Область_печати</vt:lpstr>
      <vt:lpstr>'Лист3 (5)'!Область_печати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2024-11-05T12:30:23Z</dcterms:modified>
</cp:coreProperties>
</file>